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тепло 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Senchilo</author>
  </authors>
  <commentList>
    <comment ref="A10" authorId="0">
      <text>
        <r>
          <rPr>
            <b/>
            <sz val="9"/>
            <rFont val="Tahoma"/>
            <family val="2"/>
          </rPr>
          <t>Senchilo:</t>
        </r>
        <r>
          <rPr>
            <sz val="9"/>
            <rFont val="Tahoma"/>
            <family val="2"/>
          </rPr>
          <t xml:space="preserve">
Увеличение за счет здания ДВГУ</t>
        </r>
      </text>
    </comment>
  </commentList>
</comments>
</file>

<file path=xl/sharedStrings.xml><?xml version="1.0" encoding="utf-8"?>
<sst xmlns="http://schemas.openxmlformats.org/spreadsheetml/2006/main" count="111" uniqueCount="56">
  <si>
    <t xml:space="preserve"> </t>
  </si>
  <si>
    <t>един. измер.</t>
  </si>
  <si>
    <t>март</t>
  </si>
  <si>
    <t>май</t>
  </si>
  <si>
    <t>июнь</t>
  </si>
  <si>
    <t>июль</t>
  </si>
  <si>
    <t>авг</t>
  </si>
  <si>
    <t>сент</t>
  </si>
  <si>
    <t xml:space="preserve"> тыс. руб.</t>
  </si>
  <si>
    <t xml:space="preserve"> Гкал</t>
  </si>
  <si>
    <t>Итого по школам</t>
  </si>
  <si>
    <t>Итого по образованию</t>
  </si>
  <si>
    <t>МОБУ СОШ с. Ивановка</t>
  </si>
  <si>
    <t>МОБУ СОШ с. Михайловка им. Крушанова</t>
  </si>
  <si>
    <t>МОБУ СОШ  № 2                      пос. Новошахтинский</t>
  </si>
  <si>
    <t>ММБУК ММР "Методическое культурно-информационное объединение"</t>
  </si>
  <si>
    <t>январь</t>
  </si>
  <si>
    <t>февраль</t>
  </si>
  <si>
    <t>апрель</t>
  </si>
  <si>
    <t>октябрь</t>
  </si>
  <si>
    <t>ноябрь</t>
  </si>
  <si>
    <t>декабрь</t>
  </si>
  <si>
    <t>Гкал</t>
  </si>
  <si>
    <t>Итого по ДОУ</t>
  </si>
  <si>
    <t>тыс.руб</t>
  </si>
  <si>
    <t>Всего по учреждениям</t>
  </si>
  <si>
    <t>МДОБУ "Ручеек"</t>
  </si>
  <si>
    <t>МДОБУ "Росинка"</t>
  </si>
  <si>
    <t>МДОБУ "Золотой ключик"</t>
  </si>
  <si>
    <t>МДОБУ  "Василек"</t>
  </si>
  <si>
    <t>МДОБУ "Светлячок"</t>
  </si>
  <si>
    <t>МДОБУ "Буратино"</t>
  </si>
  <si>
    <t>МДОБУ "Журавлик" (с учетом д/с  с.Горное)</t>
  </si>
  <si>
    <t>МКУ "УОТОД АММР"</t>
  </si>
  <si>
    <t>Наименование
потребителей</t>
  </si>
  <si>
    <t>МДОБУ "Березка" (с учетом д/с с.Ляличи)</t>
  </si>
  <si>
    <t>тыс. руб.</t>
  </si>
  <si>
    <t>Администрация Михайловского муниципального района</t>
  </si>
  <si>
    <t>МБУ "Редакция районной газеты "Вперед"</t>
  </si>
  <si>
    <t>МБУ ДО "Детская  школа искусств" с.Михайловка</t>
  </si>
  <si>
    <t>МБОУ СОШ с. Абрамовка</t>
  </si>
  <si>
    <t>МБОУ ООШ с. Григорьевка</t>
  </si>
  <si>
    <t>МБОУ СОШ с. Кремово</t>
  </si>
  <si>
    <t>МБОУ СОШ  с. Осиновка</t>
  </si>
  <si>
    <t>МБОУ СОШ с. Первомайское</t>
  </si>
  <si>
    <t>МБОУ СОШ № 1                                 пос. Новошахтинский</t>
  </si>
  <si>
    <t>МБОУ СОШ с. Ширяевка</t>
  </si>
  <si>
    <t>МБОУ НОШ с. Горное</t>
  </si>
  <si>
    <t xml:space="preserve">МБОУ СОШ с.Ляличи </t>
  </si>
  <si>
    <t>МБО ДО ДЮСШ с. Михайловка</t>
  </si>
  <si>
    <t>70/6 от 20,12</t>
  </si>
  <si>
    <t>Приложение 3
к постановлению администрации  
Михайловского муниципального района
"_____" ____________ 2019 г. № __________-па</t>
  </si>
  <si>
    <t>утв.тариф на 1 полугодие 2020 года - 5095,50 руб/Гкал</t>
  </si>
  <si>
    <t>утв.тариф на 2 полугодие 2020 года - 5305,56 руб/Гкал</t>
  </si>
  <si>
    <t>Лимиты потребления тепловой энергии на 2020 год для  
учреждений, обслуживаемых КГУП "Примтеплоэнерго"</t>
  </si>
  <si>
    <t>Лимит на
2020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</si>
</sst>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00000"/>
    <numFmt numFmtId="175" formatCode="0.00000"/>
    <numFmt numFmtId="176" formatCode="0.0"/>
  </numFmts>
  <fonts count="55">
    <font>
      <sz val="10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2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Fill="1" applyAlignment="1">
      <alignment vertical="top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176" fontId="1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53" fillId="33" borderId="0" xfId="0" applyFont="1" applyFill="1" applyAlignment="1">
      <alignment/>
    </xf>
    <xf numFmtId="0" fontId="1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176" fontId="1" fillId="0" borderId="11" xfId="0" applyNumberFormat="1" applyFont="1" applyBorder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vertical="top" wrapText="1"/>
    </xf>
    <xf numFmtId="0" fontId="10" fillId="0" borderId="0" xfId="0" applyFont="1" applyAlignment="1">
      <alignment vertical="top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3" fillId="0" borderId="11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="115" zoomScaleNormal="115" zoomScalePageLayoutView="0" workbookViewId="0" topLeftCell="A1">
      <pane xSplit="6" ySplit="8" topLeftCell="G53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I7" sqref="I7"/>
    </sheetView>
  </sheetViews>
  <sheetFormatPr defaultColWidth="9.00390625" defaultRowHeight="12.75"/>
  <cols>
    <col min="1" max="1" width="21.375" style="1" customWidth="1"/>
    <col min="2" max="2" width="7.75390625" style="3" customWidth="1"/>
    <col min="3" max="3" width="11.75390625" style="4" customWidth="1"/>
    <col min="4" max="5" width="9.875" style="3" customWidth="1"/>
    <col min="6" max="6" width="10.00390625" style="3" customWidth="1"/>
    <col min="7" max="7" width="9.75390625" style="3" customWidth="1"/>
    <col min="8" max="8" width="12.625" style="3" customWidth="1"/>
    <col min="9" max="10" width="5.125" style="3" customWidth="1"/>
    <col min="11" max="11" width="4.25390625" style="3" customWidth="1"/>
    <col min="12" max="12" width="4.875" style="3" customWidth="1"/>
    <col min="13" max="13" width="7.875" style="3" customWidth="1"/>
    <col min="14" max="15" width="8.125" style="3" customWidth="1"/>
    <col min="16" max="16" width="9.125" style="3" customWidth="1"/>
    <col min="17" max="16384" width="9.125" style="1" customWidth="1"/>
  </cols>
  <sheetData>
    <row r="1" spans="1:17" ht="66" customHeight="1">
      <c r="A1" s="34"/>
      <c r="B1" s="35"/>
      <c r="C1" s="35"/>
      <c r="D1" s="35"/>
      <c r="E1" s="35"/>
      <c r="F1" s="35"/>
      <c r="G1" s="35"/>
      <c r="H1" s="46" t="s">
        <v>51</v>
      </c>
      <c r="I1" s="47"/>
      <c r="J1" s="47"/>
      <c r="K1" s="47"/>
      <c r="L1" s="47"/>
      <c r="M1" s="47"/>
      <c r="N1" s="47"/>
      <c r="O1" s="47"/>
      <c r="Q1" s="36" t="s">
        <v>50</v>
      </c>
    </row>
    <row r="2" spans="1:15" ht="36" customHeight="1">
      <c r="A2" s="39" t="s">
        <v>54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9:15" ht="15" customHeight="1">
      <c r="I3" s="5"/>
      <c r="J3" s="42" t="s">
        <v>52</v>
      </c>
      <c r="K3" s="43"/>
      <c r="L3" s="43"/>
      <c r="M3" s="43"/>
      <c r="N3" s="43"/>
      <c r="O3" s="43"/>
    </row>
    <row r="4" spans="9:15" ht="15" customHeight="1">
      <c r="I4" s="5"/>
      <c r="J4" s="42" t="s">
        <v>53</v>
      </c>
      <c r="K4" s="43"/>
      <c r="L4" s="43"/>
      <c r="M4" s="43"/>
      <c r="N4" s="43"/>
      <c r="O4" s="43"/>
    </row>
    <row r="5" spans="9:15" ht="12.75" customHeight="1" hidden="1">
      <c r="I5" s="5" t="s">
        <v>0</v>
      </c>
      <c r="J5" s="9"/>
      <c r="K5" s="23"/>
      <c r="L5" s="44"/>
      <c r="M5" s="45"/>
      <c r="N5" s="45"/>
      <c r="O5" s="45"/>
    </row>
    <row r="6" spans="13:15" ht="10.5" customHeight="1">
      <c r="M6" s="6"/>
      <c r="N6" s="6"/>
      <c r="O6" s="6"/>
    </row>
    <row r="7" spans="1:16" s="11" customFormat="1" ht="27.75" customHeight="1">
      <c r="A7" s="29" t="s">
        <v>34</v>
      </c>
      <c r="B7" s="30" t="s">
        <v>1</v>
      </c>
      <c r="C7" s="31" t="s">
        <v>55</v>
      </c>
      <c r="D7" s="24" t="s">
        <v>16</v>
      </c>
      <c r="E7" s="24" t="s">
        <v>17</v>
      </c>
      <c r="F7" s="24" t="s">
        <v>2</v>
      </c>
      <c r="G7" s="24" t="s">
        <v>18</v>
      </c>
      <c r="H7" s="24" t="s">
        <v>3</v>
      </c>
      <c r="I7" s="24" t="s">
        <v>4</v>
      </c>
      <c r="J7" s="24" t="s">
        <v>5</v>
      </c>
      <c r="K7" s="24" t="s">
        <v>6</v>
      </c>
      <c r="L7" s="24" t="s">
        <v>7</v>
      </c>
      <c r="M7" s="24" t="s">
        <v>19</v>
      </c>
      <c r="N7" s="24" t="s">
        <v>20</v>
      </c>
      <c r="O7" s="24" t="s">
        <v>21</v>
      </c>
      <c r="P7" s="10"/>
    </row>
    <row r="8" spans="1:16" s="13" customFormat="1" ht="28.5" customHeight="1">
      <c r="A8" s="37" t="s">
        <v>15</v>
      </c>
      <c r="B8" s="25" t="s">
        <v>9</v>
      </c>
      <c r="C8" s="32">
        <f aca="true" t="shared" si="0" ref="C8:C58">D8+E8+F8+G8+H8+I8+J8+K8+L8+M8+N8+O8</f>
        <v>235.99999999999997</v>
      </c>
      <c r="D8" s="33">
        <v>45.6</v>
      </c>
      <c r="E8" s="33">
        <v>43.6</v>
      </c>
      <c r="F8" s="33">
        <v>33.93</v>
      </c>
      <c r="G8" s="33">
        <v>18.1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9.7</v>
      </c>
      <c r="N8" s="33">
        <v>44.57</v>
      </c>
      <c r="O8" s="33">
        <v>40.5</v>
      </c>
      <c r="P8" s="12"/>
    </row>
    <row r="9" spans="1:16" s="13" customFormat="1" ht="30" customHeight="1">
      <c r="A9" s="37"/>
      <c r="B9" s="25" t="s">
        <v>8</v>
      </c>
      <c r="C9" s="32">
        <f t="shared" si="0"/>
        <v>1222.4453862</v>
      </c>
      <c r="D9" s="33">
        <f>D8*5095.5/1000</f>
        <v>232.3548</v>
      </c>
      <c r="E9" s="33">
        <f>E8*5095.5/1000</f>
        <v>222.1638</v>
      </c>
      <c r="F9" s="33">
        <f>F8*5095.5/1000</f>
        <v>172.89031500000002</v>
      </c>
      <c r="G9" s="33">
        <f>G8*5095.5/1000</f>
        <v>92.22855</v>
      </c>
      <c r="H9" s="33">
        <f aca="true" t="shared" si="1" ref="H9:L35">H8*4714.97/1000</f>
        <v>0</v>
      </c>
      <c r="I9" s="33">
        <f t="shared" si="1"/>
        <v>0</v>
      </c>
      <c r="J9" s="33">
        <f t="shared" si="1"/>
        <v>0</v>
      </c>
      <c r="K9" s="33">
        <f t="shared" si="1"/>
        <v>0</v>
      </c>
      <c r="L9" s="33">
        <f t="shared" si="1"/>
        <v>0</v>
      </c>
      <c r="M9" s="33">
        <f>M8*5305.56/1000</f>
        <v>51.463932</v>
      </c>
      <c r="N9" s="33">
        <f>N8*5305.56/1000</f>
        <v>236.4688092</v>
      </c>
      <c r="O9" s="33">
        <f>O8*5305.56/1000</f>
        <v>214.87518000000003</v>
      </c>
      <c r="P9" s="12"/>
    </row>
    <row r="10" spans="1:16" s="11" customFormat="1" ht="16.5" customHeight="1">
      <c r="A10" s="37" t="s">
        <v>33</v>
      </c>
      <c r="B10" s="25" t="s">
        <v>9</v>
      </c>
      <c r="C10" s="32">
        <f>SUM(D10:O10)</f>
        <v>543.71</v>
      </c>
      <c r="D10" s="33">
        <v>124.4</v>
      </c>
      <c r="E10" s="33">
        <v>107.4</v>
      </c>
      <c r="F10" s="33">
        <v>67.9</v>
      </c>
      <c r="G10" s="33">
        <v>38.8</v>
      </c>
      <c r="H10" s="33">
        <v>1.5</v>
      </c>
      <c r="I10" s="33">
        <v>0</v>
      </c>
      <c r="J10" s="33">
        <v>0</v>
      </c>
      <c r="K10" s="33">
        <v>0</v>
      </c>
      <c r="L10" s="33">
        <v>0</v>
      </c>
      <c r="M10" s="33">
        <v>22.81</v>
      </c>
      <c r="N10" s="33">
        <v>68.3</v>
      </c>
      <c r="O10" s="33">
        <v>112.6</v>
      </c>
      <c r="P10" s="10"/>
    </row>
    <row r="11" spans="1:17" s="11" customFormat="1" ht="15.75" customHeight="1">
      <c r="A11" s="37"/>
      <c r="B11" s="25" t="s">
        <v>8</v>
      </c>
      <c r="C11" s="32">
        <f>D11+E11+F11+G11+H11+I11+J11+K11+L11+M11+N11+O11</f>
        <v>2813.2656276</v>
      </c>
      <c r="D11" s="33">
        <f>D10*5095.5/1000</f>
        <v>633.8802000000001</v>
      </c>
      <c r="E11" s="33">
        <f>E10*5095.5/1000</f>
        <v>547.2567</v>
      </c>
      <c r="F11" s="33">
        <f>F10*5095.5/1000</f>
        <v>345.98445000000004</v>
      </c>
      <c r="G11" s="33">
        <f>G10*5095.5/1000</f>
        <v>197.7054</v>
      </c>
      <c r="H11" s="33">
        <f>H10*5095.5/1000</f>
        <v>7.64325</v>
      </c>
      <c r="I11" s="33">
        <f t="shared" si="1"/>
        <v>0</v>
      </c>
      <c r="J11" s="33">
        <f t="shared" si="1"/>
        <v>0</v>
      </c>
      <c r="K11" s="33">
        <f t="shared" si="1"/>
        <v>0</v>
      </c>
      <c r="L11" s="33">
        <f t="shared" si="1"/>
        <v>0</v>
      </c>
      <c r="M11" s="33">
        <f>M10*5305.56/1000</f>
        <v>121.01982360000001</v>
      </c>
      <c r="N11" s="33">
        <f>N10*5305.56/1000</f>
        <v>362.369748</v>
      </c>
      <c r="O11" s="33">
        <f>O10*5305.56/1000</f>
        <v>597.406056</v>
      </c>
      <c r="P11" s="10"/>
      <c r="Q11" s="14"/>
    </row>
    <row r="12" spans="1:16" s="13" customFormat="1" ht="15" customHeight="1">
      <c r="A12" s="37" t="s">
        <v>39</v>
      </c>
      <c r="B12" s="25" t="s">
        <v>9</v>
      </c>
      <c r="C12" s="32">
        <f t="shared" si="0"/>
        <v>63</v>
      </c>
      <c r="D12" s="33">
        <v>11</v>
      </c>
      <c r="E12" s="33">
        <v>8.92</v>
      </c>
      <c r="F12" s="33">
        <v>8</v>
      </c>
      <c r="G12" s="33">
        <v>6</v>
      </c>
      <c r="H12" s="33">
        <v>0</v>
      </c>
      <c r="I12" s="33">
        <f t="shared" si="1"/>
        <v>0</v>
      </c>
      <c r="J12" s="33">
        <f t="shared" si="1"/>
        <v>0</v>
      </c>
      <c r="K12" s="33">
        <f t="shared" si="1"/>
        <v>0</v>
      </c>
      <c r="L12" s="33">
        <f t="shared" si="1"/>
        <v>0</v>
      </c>
      <c r="M12" s="33">
        <v>5.4</v>
      </c>
      <c r="N12" s="33">
        <v>11.18</v>
      </c>
      <c r="O12" s="33">
        <v>12.5</v>
      </c>
      <c r="P12" s="12"/>
    </row>
    <row r="13" spans="1:16" s="13" customFormat="1" ht="23.25" customHeight="1">
      <c r="A13" s="37"/>
      <c r="B13" s="25" t="s">
        <v>8</v>
      </c>
      <c r="C13" s="32">
        <f t="shared" si="0"/>
        <v>327.1250448</v>
      </c>
      <c r="D13" s="33">
        <f>D12*5095.5/1000</f>
        <v>56.0505</v>
      </c>
      <c r="E13" s="33">
        <f>E12*5095.5/1000</f>
        <v>45.45186</v>
      </c>
      <c r="F13" s="33">
        <f>F12*5095.5/1000</f>
        <v>40.764</v>
      </c>
      <c r="G13" s="33">
        <f>G12*5095.5/1000</f>
        <v>30.573</v>
      </c>
      <c r="H13" s="33">
        <v>0</v>
      </c>
      <c r="I13" s="33">
        <f t="shared" si="1"/>
        <v>0</v>
      </c>
      <c r="J13" s="33">
        <f t="shared" si="1"/>
        <v>0</v>
      </c>
      <c r="K13" s="33">
        <f t="shared" si="1"/>
        <v>0</v>
      </c>
      <c r="L13" s="33">
        <f t="shared" si="1"/>
        <v>0</v>
      </c>
      <c r="M13" s="33">
        <f>M12*5305.56/1000</f>
        <v>28.650024000000005</v>
      </c>
      <c r="N13" s="33">
        <f>N12*5305.56/1000</f>
        <v>59.316160800000006</v>
      </c>
      <c r="O13" s="33">
        <f>O12*5305.56/1000</f>
        <v>66.3195</v>
      </c>
      <c r="P13" s="12"/>
    </row>
    <row r="14" spans="1:16" s="16" customFormat="1" ht="17.25" customHeight="1">
      <c r="A14" s="37" t="s">
        <v>40</v>
      </c>
      <c r="B14" s="25" t="s">
        <v>9</v>
      </c>
      <c r="C14" s="32">
        <f t="shared" si="0"/>
        <v>259.99999999999994</v>
      </c>
      <c r="D14" s="33">
        <v>52.23</v>
      </c>
      <c r="E14" s="33">
        <v>50.68</v>
      </c>
      <c r="F14" s="33">
        <v>42.29</v>
      </c>
      <c r="G14" s="33">
        <v>22.89</v>
      </c>
      <c r="H14" s="33">
        <v>0</v>
      </c>
      <c r="I14" s="33">
        <f t="shared" si="1"/>
        <v>0</v>
      </c>
      <c r="J14" s="33">
        <f t="shared" si="1"/>
        <v>0</v>
      </c>
      <c r="K14" s="33">
        <f t="shared" si="1"/>
        <v>0</v>
      </c>
      <c r="L14" s="33">
        <f t="shared" si="1"/>
        <v>0</v>
      </c>
      <c r="M14" s="33">
        <v>6.89</v>
      </c>
      <c r="N14" s="33">
        <v>30.78</v>
      </c>
      <c r="O14" s="33">
        <v>54.24</v>
      </c>
      <c r="P14" s="15"/>
    </row>
    <row r="15" spans="1:16" s="16" customFormat="1" ht="12.75">
      <c r="A15" s="37"/>
      <c r="B15" s="25" t="s">
        <v>8</v>
      </c>
      <c r="C15" s="32">
        <f t="shared" si="0"/>
        <v>1344.1366146</v>
      </c>
      <c r="D15" s="33">
        <f>D14*5095.5/1000</f>
        <v>266.13796499999995</v>
      </c>
      <c r="E15" s="33">
        <f>E14*5095.5/1000</f>
        <v>258.23994</v>
      </c>
      <c r="F15" s="33">
        <f>F14*5095.5/1000</f>
        <v>215.488695</v>
      </c>
      <c r="G15" s="33">
        <f>G14*5095.5/1000</f>
        <v>116.63599500000001</v>
      </c>
      <c r="H15" s="33">
        <v>0</v>
      </c>
      <c r="I15" s="33">
        <f t="shared" si="1"/>
        <v>0</v>
      </c>
      <c r="J15" s="33">
        <f t="shared" si="1"/>
        <v>0</v>
      </c>
      <c r="K15" s="33">
        <f t="shared" si="1"/>
        <v>0</v>
      </c>
      <c r="L15" s="33">
        <f t="shared" si="1"/>
        <v>0</v>
      </c>
      <c r="M15" s="33">
        <f>M14*5305.56/1000</f>
        <v>36.5553084</v>
      </c>
      <c r="N15" s="33">
        <f>N14*5305.56/1000</f>
        <v>163.3051368</v>
      </c>
      <c r="O15" s="33">
        <f>O14*5305.56/1000</f>
        <v>287.77357440000003</v>
      </c>
      <c r="P15" s="15"/>
    </row>
    <row r="16" spans="1:16" s="16" customFormat="1" ht="12.75" customHeight="1">
      <c r="A16" s="37" t="s">
        <v>41</v>
      </c>
      <c r="B16" s="25" t="s">
        <v>9</v>
      </c>
      <c r="C16" s="32">
        <f t="shared" si="0"/>
        <v>435.00000000000006</v>
      </c>
      <c r="D16" s="33">
        <v>91.13</v>
      </c>
      <c r="E16" s="33">
        <v>74.73</v>
      </c>
      <c r="F16" s="33">
        <v>60.9</v>
      </c>
      <c r="G16" s="33">
        <v>38.58</v>
      </c>
      <c r="H16" s="33">
        <v>0</v>
      </c>
      <c r="I16" s="33">
        <f t="shared" si="1"/>
        <v>0</v>
      </c>
      <c r="J16" s="33">
        <f t="shared" si="1"/>
        <v>0</v>
      </c>
      <c r="K16" s="33">
        <f t="shared" si="1"/>
        <v>0</v>
      </c>
      <c r="L16" s="33">
        <f t="shared" si="1"/>
        <v>0</v>
      </c>
      <c r="M16" s="33">
        <v>22.84</v>
      </c>
      <c r="N16" s="33">
        <v>62.03</v>
      </c>
      <c r="O16" s="33">
        <v>84.79</v>
      </c>
      <c r="P16" s="15"/>
    </row>
    <row r="17" spans="1:16" s="16" customFormat="1" ht="12.75">
      <c r="A17" s="37"/>
      <c r="B17" s="25" t="s">
        <v>8</v>
      </c>
      <c r="C17" s="32">
        <f>D17+E17+F17+G17+H17+I17+J17+K17+L17+M17+N17+O17</f>
        <v>2252.1812796</v>
      </c>
      <c r="D17" s="33">
        <f>D16*5095.5/1000</f>
        <v>464.352915</v>
      </c>
      <c r="E17" s="33">
        <f>E16*5095.5/1000</f>
        <v>380.786715</v>
      </c>
      <c r="F17" s="33">
        <f>F16*5095.5/1000</f>
        <v>310.31595</v>
      </c>
      <c r="G17" s="33">
        <f>G16*5095.5/1000</f>
        <v>196.58438999999998</v>
      </c>
      <c r="H17" s="33">
        <v>0</v>
      </c>
      <c r="I17" s="33">
        <f t="shared" si="1"/>
        <v>0</v>
      </c>
      <c r="J17" s="33">
        <f t="shared" si="1"/>
        <v>0</v>
      </c>
      <c r="K17" s="33">
        <f t="shared" si="1"/>
        <v>0</v>
      </c>
      <c r="L17" s="33">
        <f t="shared" si="1"/>
        <v>0</v>
      </c>
      <c r="M17" s="33">
        <f>M16*5305.56/1000</f>
        <v>121.1789904</v>
      </c>
      <c r="N17" s="33">
        <f>N16*5305.56/1000</f>
        <v>329.10388680000005</v>
      </c>
      <c r="O17" s="33">
        <f>O16*5305.56/1000</f>
        <v>449.8584324</v>
      </c>
      <c r="P17" s="15"/>
    </row>
    <row r="18" spans="1:16" s="16" customFormat="1" ht="12.75" customHeight="1">
      <c r="A18" s="37" t="s">
        <v>12</v>
      </c>
      <c r="B18" s="25" t="s">
        <v>9</v>
      </c>
      <c r="C18" s="32">
        <f t="shared" si="0"/>
        <v>615</v>
      </c>
      <c r="D18" s="33">
        <v>130.5</v>
      </c>
      <c r="E18" s="33">
        <v>125.05</v>
      </c>
      <c r="F18" s="33">
        <v>85.43</v>
      </c>
      <c r="G18" s="33">
        <v>60.51</v>
      </c>
      <c r="H18" s="33">
        <v>0</v>
      </c>
      <c r="I18" s="33">
        <f t="shared" si="1"/>
        <v>0</v>
      </c>
      <c r="J18" s="33">
        <f t="shared" si="1"/>
        <v>0</v>
      </c>
      <c r="K18" s="33">
        <f t="shared" si="1"/>
        <v>0</v>
      </c>
      <c r="L18" s="33">
        <f t="shared" si="1"/>
        <v>0</v>
      </c>
      <c r="M18" s="33">
        <v>33.29</v>
      </c>
      <c r="N18" s="33">
        <v>67.77</v>
      </c>
      <c r="O18" s="33">
        <v>112.45</v>
      </c>
      <c r="P18" s="15"/>
    </row>
    <row r="19" spans="1:16" s="16" customFormat="1" ht="12.75">
      <c r="A19" s="37"/>
      <c r="B19" s="25" t="s">
        <v>8</v>
      </c>
      <c r="C19" s="32">
        <f t="shared" si="0"/>
        <v>3178.5824106</v>
      </c>
      <c r="D19" s="33">
        <f>D18*5095.5/1000</f>
        <v>664.96275</v>
      </c>
      <c r="E19" s="33">
        <f>E18*5095.5/1000</f>
        <v>637.192275</v>
      </c>
      <c r="F19" s="33">
        <f>F18*5095.5/1000</f>
        <v>435.30856500000004</v>
      </c>
      <c r="G19" s="33">
        <f>G18*5095.5/1000</f>
        <v>308.328705</v>
      </c>
      <c r="H19" s="33">
        <v>0</v>
      </c>
      <c r="I19" s="33">
        <f t="shared" si="1"/>
        <v>0</v>
      </c>
      <c r="J19" s="33">
        <f t="shared" si="1"/>
        <v>0</v>
      </c>
      <c r="K19" s="33">
        <f t="shared" si="1"/>
        <v>0</v>
      </c>
      <c r="L19" s="33">
        <f t="shared" si="1"/>
        <v>0</v>
      </c>
      <c r="M19" s="33">
        <f>M18*5305.56/1000</f>
        <v>176.6220924</v>
      </c>
      <c r="N19" s="33">
        <f>N18*5305.56/1000</f>
        <v>359.5578012</v>
      </c>
      <c r="O19" s="33">
        <f>O18*5305.56/1000</f>
        <v>596.610222</v>
      </c>
      <c r="P19" s="15"/>
    </row>
    <row r="20" spans="1:16" s="16" customFormat="1" ht="12.75">
      <c r="A20" s="41" t="s">
        <v>42</v>
      </c>
      <c r="B20" s="26" t="s">
        <v>9</v>
      </c>
      <c r="C20" s="32">
        <f t="shared" si="0"/>
        <v>530</v>
      </c>
      <c r="D20" s="33">
        <v>116.18</v>
      </c>
      <c r="E20" s="33">
        <v>104.83</v>
      </c>
      <c r="F20" s="33">
        <v>78.33</v>
      </c>
      <c r="G20" s="33">
        <v>58.51</v>
      </c>
      <c r="H20" s="33">
        <v>0</v>
      </c>
      <c r="I20" s="33">
        <f aca="true" t="shared" si="2" ref="I20:I26">I19*4714.97/1000</f>
        <v>0</v>
      </c>
      <c r="J20" s="33">
        <f aca="true" t="shared" si="3" ref="J20:J26">J19*4714.97/1000</f>
        <v>0</v>
      </c>
      <c r="K20" s="33">
        <f aca="true" t="shared" si="4" ref="K20:K26">K19*4714.97/1000</f>
        <v>0</v>
      </c>
      <c r="L20" s="33">
        <f aca="true" t="shared" si="5" ref="L20:L26">L19*4714.97/1000</f>
        <v>0</v>
      </c>
      <c r="M20" s="33">
        <v>10.92</v>
      </c>
      <c r="N20" s="33">
        <v>63.12</v>
      </c>
      <c r="O20" s="33">
        <v>98.11</v>
      </c>
      <c r="P20" s="15"/>
    </row>
    <row r="21" spans="1:16" s="16" customFormat="1" ht="12.75">
      <c r="A21" s="41"/>
      <c r="B21" s="26" t="s">
        <v>8</v>
      </c>
      <c r="C21" s="32">
        <f>D21+E21+F21+G21+H21+I21+J21+K21+L21+M21+N21+O21</f>
        <v>2736.7768290000004</v>
      </c>
      <c r="D21" s="33">
        <f>D20*5095.5/1000</f>
        <v>591.9951900000001</v>
      </c>
      <c r="E21" s="33">
        <f>E20*5095.5/1000</f>
        <v>534.161265</v>
      </c>
      <c r="F21" s="33">
        <f>F20*5095.5/1000</f>
        <v>399.130515</v>
      </c>
      <c r="G21" s="33">
        <f>G20*5095.5/1000</f>
        <v>298.13770500000004</v>
      </c>
      <c r="H21" s="33">
        <v>0</v>
      </c>
      <c r="I21" s="33">
        <f t="shared" si="1"/>
        <v>0</v>
      </c>
      <c r="J21" s="33">
        <f t="shared" si="1"/>
        <v>0</v>
      </c>
      <c r="K21" s="33">
        <f t="shared" si="1"/>
        <v>0</v>
      </c>
      <c r="L21" s="33">
        <f t="shared" si="1"/>
        <v>0</v>
      </c>
      <c r="M21" s="33">
        <f>M20*5305.56/1000</f>
        <v>57.93671520000001</v>
      </c>
      <c r="N21" s="33">
        <f>N20*5305.56/1000</f>
        <v>334.8869472</v>
      </c>
      <c r="O21" s="33">
        <f>O20*5305.56/1000</f>
        <v>520.5284916</v>
      </c>
      <c r="P21" s="15"/>
    </row>
    <row r="22" spans="1:16" s="16" customFormat="1" ht="18.75" customHeight="1">
      <c r="A22" s="37" t="s">
        <v>13</v>
      </c>
      <c r="B22" s="25" t="s">
        <v>9</v>
      </c>
      <c r="C22" s="32">
        <f t="shared" si="0"/>
        <v>1064</v>
      </c>
      <c r="D22" s="33">
        <v>219.4</v>
      </c>
      <c r="E22" s="33">
        <v>199.29</v>
      </c>
      <c r="F22" s="33">
        <v>156.83</v>
      </c>
      <c r="G22" s="33">
        <v>86.93</v>
      </c>
      <c r="H22" s="33">
        <v>0</v>
      </c>
      <c r="I22" s="33">
        <f t="shared" si="2"/>
        <v>0</v>
      </c>
      <c r="J22" s="33">
        <f t="shared" si="3"/>
        <v>0</v>
      </c>
      <c r="K22" s="33">
        <f t="shared" si="4"/>
        <v>0</v>
      </c>
      <c r="L22" s="33">
        <f t="shared" si="5"/>
        <v>0</v>
      </c>
      <c r="M22" s="33">
        <v>25.43</v>
      </c>
      <c r="N22" s="33">
        <v>137.47</v>
      </c>
      <c r="O22" s="33">
        <v>238.65</v>
      </c>
      <c r="P22" s="15"/>
    </row>
    <row r="23" spans="1:16" s="16" customFormat="1" ht="19.5" customHeight="1">
      <c r="A23" s="37"/>
      <c r="B23" s="25" t="s">
        <v>8</v>
      </c>
      <c r="C23" s="32">
        <f t="shared" si="0"/>
        <v>5505.961593</v>
      </c>
      <c r="D23" s="33">
        <f>D22*5095.5/1000</f>
        <v>1117.9527</v>
      </c>
      <c r="E23" s="33">
        <f>E22*5095.5/1000</f>
        <v>1015.4821949999999</v>
      </c>
      <c r="F23" s="33">
        <f>F22*5095.5/1000</f>
        <v>799.127265</v>
      </c>
      <c r="G23" s="33">
        <f>G22*5095.5/1000</f>
        <v>442.95181500000007</v>
      </c>
      <c r="H23" s="33">
        <v>0</v>
      </c>
      <c r="I23" s="33">
        <f t="shared" si="1"/>
        <v>0</v>
      </c>
      <c r="J23" s="33">
        <f t="shared" si="1"/>
        <v>0</v>
      </c>
      <c r="K23" s="33">
        <f t="shared" si="1"/>
        <v>0</v>
      </c>
      <c r="L23" s="33">
        <f t="shared" si="1"/>
        <v>0</v>
      </c>
      <c r="M23" s="33">
        <f>M22*5305.56/1000</f>
        <v>134.92039080000004</v>
      </c>
      <c r="N23" s="33">
        <f>N22*5305.56/1000</f>
        <v>729.3553332</v>
      </c>
      <c r="O23" s="33">
        <f>O22*5305.56/1000</f>
        <v>1266.171894</v>
      </c>
      <c r="P23" s="15"/>
    </row>
    <row r="24" spans="1:16" s="16" customFormat="1" ht="12.75">
      <c r="A24" s="37" t="s">
        <v>43</v>
      </c>
      <c r="B24" s="25" t="s">
        <v>9</v>
      </c>
      <c r="C24" s="32">
        <f t="shared" si="0"/>
        <v>550</v>
      </c>
      <c r="D24" s="33">
        <v>114.68</v>
      </c>
      <c r="E24" s="33">
        <v>106.1</v>
      </c>
      <c r="F24" s="33">
        <v>81.95</v>
      </c>
      <c r="G24" s="33">
        <v>45.76</v>
      </c>
      <c r="H24" s="33">
        <v>0</v>
      </c>
      <c r="I24" s="33">
        <f t="shared" si="2"/>
        <v>0</v>
      </c>
      <c r="J24" s="33">
        <f t="shared" si="3"/>
        <v>0</v>
      </c>
      <c r="K24" s="33">
        <f t="shared" si="4"/>
        <v>0</v>
      </c>
      <c r="L24" s="33">
        <f t="shared" si="5"/>
        <v>0</v>
      </c>
      <c r="M24" s="33">
        <v>15.68</v>
      </c>
      <c r="N24" s="33">
        <v>75.46</v>
      </c>
      <c r="O24" s="33">
        <v>110.37</v>
      </c>
      <c r="P24" s="15"/>
    </row>
    <row r="25" spans="1:16" s="16" customFormat="1" ht="12.75">
      <c r="A25" s="37"/>
      <c r="B25" s="25" t="s">
        <v>8</v>
      </c>
      <c r="C25" s="32">
        <f>D25+E25+F25+G25+H25+I25+J25+K25+L25+M25+N25+O25</f>
        <v>2844.8541906</v>
      </c>
      <c r="D25" s="33">
        <f>D24*5095.5/1000</f>
        <v>584.35194</v>
      </c>
      <c r="E25" s="33">
        <f>E24*5095.5/1000</f>
        <v>540.6325499999999</v>
      </c>
      <c r="F25" s="33">
        <f>F24*5095.5/1000</f>
        <v>417.576225</v>
      </c>
      <c r="G25" s="33">
        <f>G24*5095.5/1000</f>
        <v>233.17007999999998</v>
      </c>
      <c r="H25" s="33">
        <v>0</v>
      </c>
      <c r="I25" s="33">
        <f t="shared" si="1"/>
        <v>0</v>
      </c>
      <c r="J25" s="33">
        <f t="shared" si="1"/>
        <v>0</v>
      </c>
      <c r="K25" s="33">
        <f t="shared" si="1"/>
        <v>0</v>
      </c>
      <c r="L25" s="33">
        <f t="shared" si="1"/>
        <v>0</v>
      </c>
      <c r="M25" s="33">
        <f>M24*5305.56/1000</f>
        <v>83.1911808</v>
      </c>
      <c r="N25" s="33">
        <f>N24*5305.56/1000</f>
        <v>400.3575576</v>
      </c>
      <c r="O25" s="33">
        <f>O24*5305.56/1000</f>
        <v>585.5746572</v>
      </c>
      <c r="P25" s="15"/>
    </row>
    <row r="26" spans="1:16" s="16" customFormat="1" ht="14.25" customHeight="1">
      <c r="A26" s="37" t="s">
        <v>44</v>
      </c>
      <c r="B26" s="25" t="s">
        <v>9</v>
      </c>
      <c r="C26" s="32">
        <f t="shared" si="0"/>
        <v>380</v>
      </c>
      <c r="D26" s="33">
        <v>71.17</v>
      </c>
      <c r="E26" s="33">
        <v>73.42</v>
      </c>
      <c r="F26" s="33">
        <v>59.38</v>
      </c>
      <c r="G26" s="33">
        <v>40.3</v>
      </c>
      <c r="H26" s="33">
        <v>0</v>
      </c>
      <c r="I26" s="33">
        <f t="shared" si="2"/>
        <v>0</v>
      </c>
      <c r="J26" s="33">
        <f t="shared" si="3"/>
        <v>0</v>
      </c>
      <c r="K26" s="33">
        <f t="shared" si="4"/>
        <v>0</v>
      </c>
      <c r="L26" s="33">
        <f t="shared" si="5"/>
        <v>0</v>
      </c>
      <c r="M26" s="33">
        <v>22.65</v>
      </c>
      <c r="N26" s="33">
        <v>45.49</v>
      </c>
      <c r="O26" s="33">
        <v>67.59</v>
      </c>
      <c r="P26" s="15"/>
    </row>
    <row r="27" spans="1:16" s="16" customFormat="1" ht="12.75">
      <c r="A27" s="37"/>
      <c r="B27" s="25" t="s">
        <v>8</v>
      </c>
      <c r="C27" s="32">
        <f t="shared" si="0"/>
        <v>1964.8014438</v>
      </c>
      <c r="D27" s="33">
        <f>D26*5095.5/1000</f>
        <v>362.646735</v>
      </c>
      <c r="E27" s="33">
        <f>E26*5095.5/1000</f>
        <v>374.11161</v>
      </c>
      <c r="F27" s="33">
        <f>F26*5095.5/1000</f>
        <v>302.57079000000004</v>
      </c>
      <c r="G27" s="33">
        <f>G26*5095.5/1000</f>
        <v>205.34865</v>
      </c>
      <c r="H27" s="33">
        <v>0</v>
      </c>
      <c r="I27" s="33">
        <f t="shared" si="1"/>
        <v>0</v>
      </c>
      <c r="J27" s="33">
        <f t="shared" si="1"/>
        <v>0</v>
      </c>
      <c r="K27" s="33">
        <f t="shared" si="1"/>
        <v>0</v>
      </c>
      <c r="L27" s="33">
        <f t="shared" si="1"/>
        <v>0</v>
      </c>
      <c r="M27" s="33">
        <f>M26*5305.56/1000</f>
        <v>120.170934</v>
      </c>
      <c r="N27" s="33">
        <f>N26*5305.56/1000</f>
        <v>241.34992440000002</v>
      </c>
      <c r="O27" s="33">
        <f>O26*5305.56/1000</f>
        <v>358.6028004000001</v>
      </c>
      <c r="P27" s="15"/>
    </row>
    <row r="28" spans="1:16" s="16" customFormat="1" ht="12.75">
      <c r="A28" s="37" t="s">
        <v>46</v>
      </c>
      <c r="B28" s="25" t="s">
        <v>9</v>
      </c>
      <c r="C28" s="32">
        <f t="shared" si="0"/>
        <v>400</v>
      </c>
      <c r="D28" s="33">
        <v>89.99</v>
      </c>
      <c r="E28" s="33">
        <v>73.03</v>
      </c>
      <c r="F28" s="33">
        <v>58.61</v>
      </c>
      <c r="G28" s="33">
        <v>43.87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9.43</v>
      </c>
      <c r="N28" s="33">
        <v>45.24</v>
      </c>
      <c r="O28" s="33">
        <v>79.83</v>
      </c>
      <c r="P28" s="15"/>
    </row>
    <row r="29" spans="1:16" s="16" customFormat="1" ht="12.75">
      <c r="A29" s="37"/>
      <c r="B29" s="25" t="s">
        <v>8</v>
      </c>
      <c r="C29" s="32">
        <f>D29+E29+F29+G29+H29+I29+J29+K29+L29+M29+N29+O29</f>
        <v>2066.45307</v>
      </c>
      <c r="D29" s="33">
        <f>D28*5095.5/1000</f>
        <v>458.544045</v>
      </c>
      <c r="E29" s="33">
        <f>E28*5095.5/1000</f>
        <v>372.124365</v>
      </c>
      <c r="F29" s="33">
        <f>F28*5095.5/1000</f>
        <v>298.64725500000003</v>
      </c>
      <c r="G29" s="33">
        <f>G28*5095.5/1000</f>
        <v>223.539585</v>
      </c>
      <c r="H29" s="33">
        <f t="shared" si="1"/>
        <v>0</v>
      </c>
      <c r="I29" s="33">
        <f t="shared" si="1"/>
        <v>0</v>
      </c>
      <c r="J29" s="33">
        <f t="shared" si="1"/>
        <v>0</v>
      </c>
      <c r="K29" s="33">
        <f t="shared" si="1"/>
        <v>0</v>
      </c>
      <c r="L29" s="33">
        <f t="shared" si="1"/>
        <v>0</v>
      </c>
      <c r="M29" s="33">
        <f>M28*5305.56/1000</f>
        <v>50.0314308</v>
      </c>
      <c r="N29" s="33">
        <f>N28*5305.56/1000</f>
        <v>240.02353440000005</v>
      </c>
      <c r="O29" s="33">
        <f>O28*5305.56/1000</f>
        <v>423.54285480000004</v>
      </c>
      <c r="P29" s="15"/>
    </row>
    <row r="30" spans="1:16" s="16" customFormat="1" ht="12.75" customHeight="1">
      <c r="A30" s="37" t="s">
        <v>45</v>
      </c>
      <c r="B30" s="25" t="s">
        <v>9</v>
      </c>
      <c r="C30" s="32">
        <f t="shared" si="0"/>
        <v>530</v>
      </c>
      <c r="D30" s="33">
        <v>106.81</v>
      </c>
      <c r="E30" s="33">
        <v>95.37</v>
      </c>
      <c r="F30" s="33">
        <v>76.5</v>
      </c>
      <c r="G30" s="33">
        <v>62.42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18.51</v>
      </c>
      <c r="N30" s="33">
        <v>73.59</v>
      </c>
      <c r="O30" s="33">
        <v>96.8</v>
      </c>
      <c r="P30" s="15"/>
    </row>
    <row r="31" spans="1:16" s="16" customFormat="1" ht="12.75" customHeight="1">
      <c r="A31" s="37"/>
      <c r="B31" s="25" t="s">
        <v>8</v>
      </c>
      <c r="C31" s="32">
        <f t="shared" si="0"/>
        <v>2740.295334</v>
      </c>
      <c r="D31" s="33">
        <f>D30*5095.5/1000</f>
        <v>544.250355</v>
      </c>
      <c r="E31" s="33">
        <f>E30*5095.5/1000</f>
        <v>485.95783500000005</v>
      </c>
      <c r="F31" s="33">
        <f>F30*5095.5/1000</f>
        <v>389.80575</v>
      </c>
      <c r="G31" s="33">
        <f>G30*5095.5/1000</f>
        <v>318.06111</v>
      </c>
      <c r="H31" s="33">
        <f t="shared" si="1"/>
        <v>0</v>
      </c>
      <c r="I31" s="33">
        <f t="shared" si="1"/>
        <v>0</v>
      </c>
      <c r="J31" s="33">
        <f t="shared" si="1"/>
        <v>0</v>
      </c>
      <c r="K31" s="33">
        <f t="shared" si="1"/>
        <v>0</v>
      </c>
      <c r="L31" s="33">
        <f t="shared" si="1"/>
        <v>0</v>
      </c>
      <c r="M31" s="33">
        <f>M30*5305.56/1000</f>
        <v>98.20591560000003</v>
      </c>
      <c r="N31" s="33">
        <f>N30*5305.56/1000</f>
        <v>390.43616040000006</v>
      </c>
      <c r="O31" s="33">
        <f>O30*5305.56/1000</f>
        <v>513.578208</v>
      </c>
      <c r="P31" s="15"/>
    </row>
    <row r="32" spans="1:16" s="16" customFormat="1" ht="12.75" customHeight="1">
      <c r="A32" s="37" t="s">
        <v>14</v>
      </c>
      <c r="B32" s="25" t="s">
        <v>9</v>
      </c>
      <c r="C32" s="32">
        <f t="shared" si="0"/>
        <v>1490</v>
      </c>
      <c r="D32" s="33">
        <v>285.15</v>
      </c>
      <c r="E32" s="33">
        <v>286.34</v>
      </c>
      <c r="F32" s="33">
        <v>214.43</v>
      </c>
      <c r="G32" s="33">
        <v>164.38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54.09</v>
      </c>
      <c r="N32" s="33">
        <v>202.51</v>
      </c>
      <c r="O32" s="33">
        <v>283.1</v>
      </c>
      <c r="P32" s="15"/>
    </row>
    <row r="33" spans="1:16" s="16" customFormat="1" ht="16.5" customHeight="1">
      <c r="A33" s="37"/>
      <c r="B33" s="25" t="s">
        <v>8</v>
      </c>
      <c r="C33" s="32">
        <f>D33+E33+F33+G33+H33+I33+J33+K33+L33+M33+N33+O33</f>
        <v>7705.664381999999</v>
      </c>
      <c r="D33" s="33">
        <f>D32*5095.5/1000</f>
        <v>1452.9818249999998</v>
      </c>
      <c r="E33" s="33">
        <f>E32*5095.5/1000</f>
        <v>1459.04547</v>
      </c>
      <c r="F33" s="33">
        <f>F32*5095.5/1000</f>
        <v>1092.6280649999999</v>
      </c>
      <c r="G33" s="33">
        <f>G32*5095.5/1000</f>
        <v>837.5982899999999</v>
      </c>
      <c r="H33" s="33">
        <f t="shared" si="1"/>
        <v>0</v>
      </c>
      <c r="I33" s="33">
        <f t="shared" si="1"/>
        <v>0</v>
      </c>
      <c r="J33" s="33">
        <f t="shared" si="1"/>
        <v>0</v>
      </c>
      <c r="K33" s="33">
        <f t="shared" si="1"/>
        <v>0</v>
      </c>
      <c r="L33" s="33">
        <f t="shared" si="1"/>
        <v>0</v>
      </c>
      <c r="M33" s="33">
        <f>M32*5305.56/1000</f>
        <v>286.9777404000001</v>
      </c>
      <c r="N33" s="33">
        <f>N32*5305.56/1000</f>
        <v>1074.4289555999999</v>
      </c>
      <c r="O33" s="33">
        <f>O32*5305.56/1000</f>
        <v>1502.0040360000003</v>
      </c>
      <c r="P33" s="15"/>
    </row>
    <row r="34" spans="1:16" s="16" customFormat="1" ht="12.75">
      <c r="A34" s="37" t="s">
        <v>47</v>
      </c>
      <c r="B34" s="25" t="s">
        <v>9</v>
      </c>
      <c r="C34" s="32">
        <f t="shared" si="0"/>
        <v>55.00000000000001</v>
      </c>
      <c r="D34" s="33">
        <v>12.54</v>
      </c>
      <c r="E34" s="33">
        <v>10.05</v>
      </c>
      <c r="F34" s="33">
        <v>7.73</v>
      </c>
      <c r="G34" s="33">
        <v>4.21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2.24</v>
      </c>
      <c r="N34" s="33">
        <v>7.16</v>
      </c>
      <c r="O34" s="33">
        <v>11.07</v>
      </c>
      <c r="P34" s="15"/>
    </row>
    <row r="35" spans="1:16" s="16" customFormat="1" ht="12.75">
      <c r="A35" s="38"/>
      <c r="B35" s="25" t="s">
        <v>8</v>
      </c>
      <c r="C35" s="32">
        <f t="shared" si="0"/>
        <v>284.5524282</v>
      </c>
      <c r="D35" s="33">
        <f>D34*5095.5/1000</f>
        <v>63.897569999999995</v>
      </c>
      <c r="E35" s="33">
        <f>E34*5095.5/1000</f>
        <v>51.209775</v>
      </c>
      <c r="F35" s="33">
        <f>F34*5095.5/1000</f>
        <v>39.388215</v>
      </c>
      <c r="G35" s="33">
        <f>G34*5095.5/1000</f>
        <v>21.452055</v>
      </c>
      <c r="H35" s="33">
        <f t="shared" si="1"/>
        <v>0</v>
      </c>
      <c r="I35" s="33">
        <f t="shared" si="1"/>
        <v>0</v>
      </c>
      <c r="J35" s="33">
        <f t="shared" si="1"/>
        <v>0</v>
      </c>
      <c r="K35" s="33">
        <f t="shared" si="1"/>
        <v>0</v>
      </c>
      <c r="L35" s="33">
        <f t="shared" si="1"/>
        <v>0</v>
      </c>
      <c r="M35" s="33">
        <f>M34*5305.56/1000</f>
        <v>11.884454400000003</v>
      </c>
      <c r="N35" s="33">
        <f>N34*5305.56/1000</f>
        <v>37.9878096</v>
      </c>
      <c r="O35" s="33">
        <f>O34*5305.56/1000</f>
        <v>58.73254920000001</v>
      </c>
      <c r="P35" s="15"/>
    </row>
    <row r="36" spans="1:16" s="16" customFormat="1" ht="12.75">
      <c r="A36" s="37" t="s">
        <v>48</v>
      </c>
      <c r="B36" s="25" t="s">
        <v>22</v>
      </c>
      <c r="C36" s="32">
        <f t="shared" si="0"/>
        <v>387</v>
      </c>
      <c r="D36" s="33">
        <v>73.79</v>
      </c>
      <c r="E36" s="33">
        <v>72.95</v>
      </c>
      <c r="F36" s="33">
        <v>56.08</v>
      </c>
      <c r="G36" s="33">
        <v>43.02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11.27</v>
      </c>
      <c r="N36" s="33">
        <v>56.98</v>
      </c>
      <c r="O36" s="33">
        <v>72.91</v>
      </c>
      <c r="P36" s="15"/>
    </row>
    <row r="37" spans="1:16" s="16" customFormat="1" ht="12.75">
      <c r="A37" s="37"/>
      <c r="B37" s="25" t="s">
        <v>36</v>
      </c>
      <c r="C37" s="32">
        <f t="shared" si="0"/>
        <v>2001.6105696000004</v>
      </c>
      <c r="D37" s="33">
        <f>D36*5095.5/1000</f>
        <v>375.996945</v>
      </c>
      <c r="E37" s="33">
        <f>E36*5095.5/1000</f>
        <v>371.71672500000005</v>
      </c>
      <c r="F37" s="33">
        <f>F36*5095.5/1000</f>
        <v>285.75564</v>
      </c>
      <c r="G37" s="33">
        <f>G36*5095.5/1000</f>
        <v>219.20841000000001</v>
      </c>
      <c r="H37" s="33">
        <f>H36*4714.97/1000</f>
        <v>0</v>
      </c>
      <c r="I37" s="33">
        <f>I36*4714.97/1000</f>
        <v>0</v>
      </c>
      <c r="J37" s="33">
        <f>J36*4714.97/1000</f>
        <v>0</v>
      </c>
      <c r="K37" s="33">
        <f>K36*4714.97/1000</f>
        <v>0</v>
      </c>
      <c r="L37" s="33">
        <f>L36*4714.97/1000</f>
        <v>0</v>
      </c>
      <c r="M37" s="33">
        <f>M36*5305.56/1000</f>
        <v>59.7936612</v>
      </c>
      <c r="N37" s="33">
        <f>N36*5305.56/1000</f>
        <v>302.3108088</v>
      </c>
      <c r="O37" s="33">
        <f>O36*5305.56/1000</f>
        <v>386.8283796</v>
      </c>
      <c r="P37" s="15"/>
    </row>
    <row r="38" spans="1:16" s="18" customFormat="1" ht="12.75">
      <c r="A38" s="50" t="s">
        <v>10</v>
      </c>
      <c r="B38" s="27" t="s">
        <v>9</v>
      </c>
      <c r="C38" s="32">
        <f>SUM(C14,C16,C18,C20,C22,C24,C26,C28,C30,C32,C34,C36)</f>
        <v>6696</v>
      </c>
      <c r="D38" s="32">
        <f aca="true" t="shared" si="6" ref="D38:O38">SUM(D14,D16,D18,D20,D22,D24,D26,D28,D30,D32,D34,D36)</f>
        <v>1363.5700000000002</v>
      </c>
      <c r="E38" s="32">
        <f t="shared" si="6"/>
        <v>1271.84</v>
      </c>
      <c r="F38" s="32">
        <f t="shared" si="6"/>
        <v>978.4600000000002</v>
      </c>
      <c r="G38" s="32">
        <f t="shared" si="6"/>
        <v>671.38</v>
      </c>
      <c r="H38" s="32">
        <f t="shared" si="6"/>
        <v>0</v>
      </c>
      <c r="I38" s="32">
        <f t="shared" si="6"/>
        <v>0</v>
      </c>
      <c r="J38" s="32">
        <f t="shared" si="6"/>
        <v>0</v>
      </c>
      <c r="K38" s="32">
        <f t="shared" si="6"/>
        <v>0</v>
      </c>
      <c r="L38" s="32">
        <f t="shared" si="6"/>
        <v>0</v>
      </c>
      <c r="M38" s="32">
        <f t="shared" si="6"/>
        <v>233.24000000000004</v>
      </c>
      <c r="N38" s="32">
        <f t="shared" si="6"/>
        <v>867.5999999999999</v>
      </c>
      <c r="O38" s="32">
        <f t="shared" si="6"/>
        <v>1309.91</v>
      </c>
      <c r="P38" s="17"/>
    </row>
    <row r="39" spans="1:16" s="18" customFormat="1" ht="12.75">
      <c r="A39" s="50"/>
      <c r="B39" s="27" t="s">
        <v>8</v>
      </c>
      <c r="C39" s="32">
        <f>SUM(C15,C17,C19,C21,C23,C25,C27,C29,C31,C33,C35,C37)</f>
        <v>34625.87014499999</v>
      </c>
      <c r="D39" s="32">
        <f aca="true" t="shared" si="7" ref="D39:O39">SUM(D15,D17,D19,D21,D23,D25,D27,D29,D31,D33,D35,D37)</f>
        <v>6948.070935</v>
      </c>
      <c r="E39" s="32">
        <f t="shared" si="7"/>
        <v>6480.66072</v>
      </c>
      <c r="F39" s="32">
        <f t="shared" si="7"/>
        <v>4985.74293</v>
      </c>
      <c r="G39" s="32">
        <f t="shared" si="7"/>
        <v>3421.0167900000006</v>
      </c>
      <c r="H39" s="32">
        <f t="shared" si="7"/>
        <v>0</v>
      </c>
      <c r="I39" s="32">
        <f t="shared" si="7"/>
        <v>0</v>
      </c>
      <c r="J39" s="32">
        <f t="shared" si="7"/>
        <v>0</v>
      </c>
      <c r="K39" s="32">
        <f t="shared" si="7"/>
        <v>0</v>
      </c>
      <c r="L39" s="32">
        <f t="shared" si="7"/>
        <v>0</v>
      </c>
      <c r="M39" s="32">
        <f t="shared" si="7"/>
        <v>1237.4688144000004</v>
      </c>
      <c r="N39" s="32">
        <f t="shared" si="7"/>
        <v>4603.103856</v>
      </c>
      <c r="O39" s="32">
        <f t="shared" si="7"/>
        <v>6949.8060995999995</v>
      </c>
      <c r="P39" s="17"/>
    </row>
    <row r="40" spans="1:16" s="16" customFormat="1" ht="14.25" customHeight="1">
      <c r="A40" s="37" t="s">
        <v>26</v>
      </c>
      <c r="B40" s="25" t="s">
        <v>9</v>
      </c>
      <c r="C40" s="32">
        <f t="shared" si="0"/>
        <v>269.99999999999994</v>
      </c>
      <c r="D40" s="33">
        <v>57.35</v>
      </c>
      <c r="E40" s="33">
        <v>48.33</v>
      </c>
      <c r="F40" s="33">
        <v>32.16</v>
      </c>
      <c r="G40" s="33">
        <v>22.01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13.2</v>
      </c>
      <c r="N40" s="33">
        <v>39.8</v>
      </c>
      <c r="O40" s="33">
        <v>57.15</v>
      </c>
      <c r="P40" s="15"/>
    </row>
    <row r="41" spans="1:16" s="16" customFormat="1" ht="12" customHeight="1">
      <c r="A41" s="38"/>
      <c r="B41" s="25" t="s">
        <v>8</v>
      </c>
      <c r="C41" s="32">
        <f>D41+E41+F41+G41+H41+I41+J41+K41+L41+M41+N41+O41</f>
        <v>1398.9231090000003</v>
      </c>
      <c r="D41" s="33">
        <f>D40*5095.5/1000</f>
        <v>292.226925</v>
      </c>
      <c r="E41" s="33">
        <f>E40*5095.5/1000</f>
        <v>246.265515</v>
      </c>
      <c r="F41" s="33">
        <f>F40*5095.5/1000</f>
        <v>163.87127999999996</v>
      </c>
      <c r="G41" s="33">
        <f>G40*5095.5/1000</f>
        <v>112.151955</v>
      </c>
      <c r="H41" s="33">
        <f aca="true" t="shared" si="8" ref="H41:L45">H40*4714.97/1000</f>
        <v>0</v>
      </c>
      <c r="I41" s="33">
        <f t="shared" si="8"/>
        <v>0</v>
      </c>
      <c r="J41" s="33">
        <f t="shared" si="8"/>
        <v>0</v>
      </c>
      <c r="K41" s="33">
        <f t="shared" si="8"/>
        <v>0</v>
      </c>
      <c r="L41" s="33">
        <f t="shared" si="8"/>
        <v>0</v>
      </c>
      <c r="M41" s="33">
        <f>M40*5305.56/1000</f>
        <v>70.033392</v>
      </c>
      <c r="N41" s="33">
        <f>N40*5305.56/1000</f>
        <v>211.161288</v>
      </c>
      <c r="O41" s="33">
        <f>O40*5305.56/1000</f>
        <v>303.212754</v>
      </c>
      <c r="P41" s="15"/>
    </row>
    <row r="42" spans="1:16" s="16" customFormat="1" ht="15" customHeight="1">
      <c r="A42" s="37" t="s">
        <v>27</v>
      </c>
      <c r="B42" s="25" t="s">
        <v>9</v>
      </c>
      <c r="C42" s="32">
        <f t="shared" si="0"/>
        <v>430.24</v>
      </c>
      <c r="D42" s="33">
        <v>85.81</v>
      </c>
      <c r="E42" s="33">
        <v>77.31</v>
      </c>
      <c r="F42" s="33">
        <v>56.58</v>
      </c>
      <c r="G42" s="33">
        <v>53.5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20.36</v>
      </c>
      <c r="N42" s="33">
        <v>56.58</v>
      </c>
      <c r="O42" s="33">
        <v>80.1</v>
      </c>
      <c r="P42" s="15"/>
    </row>
    <row r="43" spans="1:16" s="16" customFormat="1" ht="12.75">
      <c r="A43" s="38"/>
      <c r="B43" s="25" t="s">
        <v>8</v>
      </c>
      <c r="C43" s="32">
        <f t="shared" si="0"/>
        <v>2225.2757424</v>
      </c>
      <c r="D43" s="33">
        <f>D42*5095.5/1000</f>
        <v>437.24485500000003</v>
      </c>
      <c r="E43" s="33">
        <f>E42*5095.5/1000</f>
        <v>393.933105</v>
      </c>
      <c r="F43" s="33">
        <f>F42*5095.5/1000</f>
        <v>288.30339000000004</v>
      </c>
      <c r="G43" s="33">
        <f>G42*5095.5/1000</f>
        <v>272.60925</v>
      </c>
      <c r="H43" s="33">
        <f t="shared" si="8"/>
        <v>0</v>
      </c>
      <c r="I43" s="33">
        <f t="shared" si="8"/>
        <v>0</v>
      </c>
      <c r="J43" s="33">
        <f t="shared" si="8"/>
        <v>0</v>
      </c>
      <c r="K43" s="33">
        <f t="shared" si="8"/>
        <v>0</v>
      </c>
      <c r="L43" s="33">
        <f t="shared" si="8"/>
        <v>0</v>
      </c>
      <c r="M43" s="33">
        <f>M42*5305.56/1000</f>
        <v>108.0212016</v>
      </c>
      <c r="N43" s="33">
        <f>N42*5305.56/1000</f>
        <v>300.1885848</v>
      </c>
      <c r="O43" s="33">
        <f>O42*5305.56/1000</f>
        <v>424.97535600000003</v>
      </c>
      <c r="P43" s="15"/>
    </row>
    <row r="44" spans="1:16" s="16" customFormat="1" ht="15" customHeight="1">
      <c r="A44" s="37" t="s">
        <v>28</v>
      </c>
      <c r="B44" s="25" t="s">
        <v>9</v>
      </c>
      <c r="C44" s="32">
        <f>D44+E44+F44+G44+H44+I44+J44+K44+L44+M44+N44+O44</f>
        <v>430.24</v>
      </c>
      <c r="D44" s="33">
        <v>85.81</v>
      </c>
      <c r="E44" s="33">
        <v>77.31</v>
      </c>
      <c r="F44" s="33">
        <v>56.58</v>
      </c>
      <c r="G44" s="33">
        <v>53.5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20.36</v>
      </c>
      <c r="N44" s="33">
        <v>56.58</v>
      </c>
      <c r="O44" s="33">
        <v>80.1</v>
      </c>
      <c r="P44" s="15"/>
    </row>
    <row r="45" spans="1:16" s="16" customFormat="1" ht="12.75">
      <c r="A45" s="38"/>
      <c r="B45" s="25" t="s">
        <v>8</v>
      </c>
      <c r="C45" s="32">
        <f>D45+E45+F45+G45+H45+I45+J45+K45+L45+M45+N45+O45</f>
        <v>2225.2757424</v>
      </c>
      <c r="D45" s="33">
        <f>D44*5095.5/1000</f>
        <v>437.24485500000003</v>
      </c>
      <c r="E45" s="33">
        <f>E44*5095.5/1000</f>
        <v>393.933105</v>
      </c>
      <c r="F45" s="33">
        <f>F44*5095.5/1000</f>
        <v>288.30339000000004</v>
      </c>
      <c r="G45" s="33">
        <f>G44*5095.5/1000</f>
        <v>272.60925</v>
      </c>
      <c r="H45" s="33">
        <f t="shared" si="8"/>
        <v>0</v>
      </c>
      <c r="I45" s="33">
        <f t="shared" si="8"/>
        <v>0</v>
      </c>
      <c r="J45" s="33">
        <f t="shared" si="8"/>
        <v>0</v>
      </c>
      <c r="K45" s="33">
        <f t="shared" si="8"/>
        <v>0</v>
      </c>
      <c r="L45" s="33">
        <f t="shared" si="8"/>
        <v>0</v>
      </c>
      <c r="M45" s="33">
        <f>M44*5305.56/1000</f>
        <v>108.0212016</v>
      </c>
      <c r="N45" s="33">
        <f>N44*5305.56/1000</f>
        <v>300.1885848</v>
      </c>
      <c r="O45" s="33">
        <f>O44*5305.56/1000</f>
        <v>424.97535600000003</v>
      </c>
      <c r="P45" s="15"/>
    </row>
    <row r="46" spans="1:15" ht="14.25" customHeight="1">
      <c r="A46" s="37" t="s">
        <v>29</v>
      </c>
      <c r="B46" s="25" t="s">
        <v>9</v>
      </c>
      <c r="C46" s="32">
        <f t="shared" si="0"/>
        <v>25</v>
      </c>
      <c r="D46" s="33">
        <v>5.47</v>
      </c>
      <c r="E46" s="33">
        <v>4.22</v>
      </c>
      <c r="F46" s="33">
        <v>3.92</v>
      </c>
      <c r="G46" s="33">
        <v>2.4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0.71</v>
      </c>
      <c r="N46" s="33">
        <v>3.7</v>
      </c>
      <c r="O46" s="33">
        <v>4.58</v>
      </c>
    </row>
    <row r="47" spans="1:15" ht="16.5" customHeight="1">
      <c r="A47" s="38"/>
      <c r="B47" s="25" t="s">
        <v>8</v>
      </c>
      <c r="C47" s="32">
        <f t="shared" si="0"/>
        <v>129.2759394</v>
      </c>
      <c r="D47" s="33">
        <f>D46*5095.5/1000</f>
        <v>27.872384999999998</v>
      </c>
      <c r="E47" s="33">
        <f>E46*5095.5/1000</f>
        <v>21.50301</v>
      </c>
      <c r="F47" s="33">
        <f>F46*5095.5/1000</f>
        <v>19.97436</v>
      </c>
      <c r="G47" s="33">
        <f>G46*5095.5/1000</f>
        <v>12.229199999999999</v>
      </c>
      <c r="H47" s="33">
        <f>H46*4714.97/1000</f>
        <v>0</v>
      </c>
      <c r="I47" s="33">
        <f>I46*4714.97/1000</f>
        <v>0</v>
      </c>
      <c r="J47" s="33">
        <f>J46*4714.97/1000</f>
        <v>0</v>
      </c>
      <c r="K47" s="33">
        <f>K46*4714.97/1000</f>
        <v>0</v>
      </c>
      <c r="L47" s="33">
        <f>L46*4714.97/1000</f>
        <v>0</v>
      </c>
      <c r="M47" s="33">
        <f>M46*5305.56/1000</f>
        <v>3.7669476</v>
      </c>
      <c r="N47" s="33">
        <f>N46*5305.56/1000</f>
        <v>19.630572000000004</v>
      </c>
      <c r="O47" s="33">
        <f>O46*5305.56/1000</f>
        <v>24.299464800000003</v>
      </c>
    </row>
    <row r="48" spans="1:16" s="16" customFormat="1" ht="15" customHeight="1">
      <c r="A48" s="37" t="s">
        <v>30</v>
      </c>
      <c r="B48" s="25" t="s">
        <v>9</v>
      </c>
      <c r="C48" s="32">
        <f t="shared" si="0"/>
        <v>182.99999999999997</v>
      </c>
      <c r="D48" s="33">
        <v>37.99</v>
      </c>
      <c r="E48" s="33">
        <v>31.48</v>
      </c>
      <c r="F48" s="33">
        <v>16.82</v>
      </c>
      <c r="G48" s="33">
        <v>10.24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10.82</v>
      </c>
      <c r="N48" s="33">
        <v>26.61</v>
      </c>
      <c r="O48" s="33">
        <v>49.04</v>
      </c>
      <c r="P48" s="15"/>
    </row>
    <row r="49" spans="1:16" s="16" customFormat="1" ht="14.25" customHeight="1">
      <c r="A49" s="38"/>
      <c r="B49" s="25" t="s">
        <v>8</v>
      </c>
      <c r="C49" s="32">
        <f>D49+E49+F49+G49+H49+I49+J49+K49+L49+M49+N49+O49</f>
        <v>950.6403882</v>
      </c>
      <c r="D49" s="33">
        <f>D48*5095.5/1000</f>
        <v>193.578045</v>
      </c>
      <c r="E49" s="33">
        <f>E48*5095.5/1000</f>
        <v>160.40634</v>
      </c>
      <c r="F49" s="33">
        <f>F48*5095.5/1000</f>
        <v>85.70631</v>
      </c>
      <c r="G49" s="33">
        <f>G48*5095.5/1000</f>
        <v>52.17792</v>
      </c>
      <c r="H49" s="33">
        <f>H48*4714.97/1000</f>
        <v>0</v>
      </c>
      <c r="I49" s="33">
        <f>I48*4714.97/1000</f>
        <v>0</v>
      </c>
      <c r="J49" s="33">
        <f>J48*4714.97/1000</f>
        <v>0</v>
      </c>
      <c r="K49" s="33">
        <f>K48*4714.97/1000</f>
        <v>0</v>
      </c>
      <c r="L49" s="33">
        <f>L48*4714.97/1000</f>
        <v>0</v>
      </c>
      <c r="M49" s="33">
        <f>M48*5305.56/1000</f>
        <v>57.40615920000001</v>
      </c>
      <c r="N49" s="33">
        <f>N48*5305.56/1000</f>
        <v>141.18095160000001</v>
      </c>
      <c r="O49" s="33">
        <f>O48*5305.56/1000</f>
        <v>260.1846624</v>
      </c>
      <c r="P49" s="15"/>
    </row>
    <row r="50" spans="1:16" s="16" customFormat="1" ht="17.25" customHeight="1">
      <c r="A50" s="37" t="s">
        <v>31</v>
      </c>
      <c r="B50" s="25" t="s">
        <v>9</v>
      </c>
      <c r="C50" s="32">
        <f t="shared" si="0"/>
        <v>215</v>
      </c>
      <c r="D50" s="33">
        <v>45.27</v>
      </c>
      <c r="E50" s="33">
        <v>44.74</v>
      </c>
      <c r="F50" s="33">
        <v>26.81</v>
      </c>
      <c r="G50" s="33">
        <v>15.04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13.78</v>
      </c>
      <c r="N50" s="33">
        <v>23.98</v>
      </c>
      <c r="O50" s="33">
        <v>45.38</v>
      </c>
      <c r="P50" s="15"/>
    </row>
    <row r="51" spans="1:16" s="16" customFormat="1" ht="17.25" customHeight="1">
      <c r="A51" s="38"/>
      <c r="B51" s="25" t="s">
        <v>8</v>
      </c>
      <c r="C51" s="32">
        <f t="shared" si="0"/>
        <v>1112.9968884</v>
      </c>
      <c r="D51" s="33">
        <f>D50*5095.5/1000</f>
        <v>230.673285</v>
      </c>
      <c r="E51" s="33">
        <f>E50*5095.5/1000</f>
        <v>227.97267000000002</v>
      </c>
      <c r="F51" s="33">
        <f>F50*5095.5/1000</f>
        <v>136.61035499999997</v>
      </c>
      <c r="G51" s="33">
        <f>G50*5095.5/1000</f>
        <v>76.63632</v>
      </c>
      <c r="H51" s="33">
        <f>H50*4714.97/1000</f>
        <v>0</v>
      </c>
      <c r="I51" s="33">
        <f>I50*4714.97/1000</f>
        <v>0</v>
      </c>
      <c r="J51" s="33">
        <f>J50*4714.97/1000</f>
        <v>0</v>
      </c>
      <c r="K51" s="33">
        <f>K50*4714.97/1000</f>
        <v>0</v>
      </c>
      <c r="L51" s="33">
        <f>L50*4714.97/1000</f>
        <v>0</v>
      </c>
      <c r="M51" s="33">
        <f>M50*5305.56/1000</f>
        <v>73.1106168</v>
      </c>
      <c r="N51" s="33">
        <f>N50*5305.56/1000</f>
        <v>127.22732880000002</v>
      </c>
      <c r="O51" s="33">
        <f>O50*5305.56/1000</f>
        <v>240.76631280000004</v>
      </c>
      <c r="P51" s="15"/>
    </row>
    <row r="52" spans="1:16" s="16" customFormat="1" ht="14.25" customHeight="1">
      <c r="A52" s="37" t="s">
        <v>35</v>
      </c>
      <c r="B52" s="25" t="s">
        <v>9</v>
      </c>
      <c r="C52" s="32">
        <f t="shared" si="0"/>
        <v>187.37</v>
      </c>
      <c r="D52" s="33">
        <v>38.2</v>
      </c>
      <c r="E52" s="33">
        <v>37.79</v>
      </c>
      <c r="F52" s="33">
        <v>25.52</v>
      </c>
      <c r="G52" s="33">
        <v>15.4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9.42</v>
      </c>
      <c r="N52" s="33">
        <v>25.01</v>
      </c>
      <c r="O52" s="33">
        <v>36.03</v>
      </c>
      <c r="P52" s="15"/>
    </row>
    <row r="53" spans="1:16" s="16" customFormat="1" ht="12.75">
      <c r="A53" s="38"/>
      <c r="B53" s="25" t="s">
        <v>8</v>
      </c>
      <c r="C53" s="32">
        <f>D53+E53+F53+G53+H53+I53+J53+K53+L53+M53+N53+O53</f>
        <v>969.5446625999999</v>
      </c>
      <c r="D53" s="33">
        <f>D52*5095.5/1000</f>
        <v>194.6481</v>
      </c>
      <c r="E53" s="33">
        <f>E52*5095.5/1000</f>
        <v>192.558945</v>
      </c>
      <c r="F53" s="33">
        <f>F52*5095.5/1000</f>
        <v>130.03716</v>
      </c>
      <c r="G53" s="33">
        <f>G52*5095.5/1000</f>
        <v>78.4707</v>
      </c>
      <c r="H53" s="33">
        <f>H52*4714.97/1000</f>
        <v>0</v>
      </c>
      <c r="I53" s="33">
        <f>I52*4714.97/1000</f>
        <v>0</v>
      </c>
      <c r="J53" s="33">
        <f>J52*4714.97/1000</f>
        <v>0</v>
      </c>
      <c r="K53" s="33">
        <f>K52*4714.97/1000</f>
        <v>0</v>
      </c>
      <c r="L53" s="33">
        <f>L52*4714.97/1000</f>
        <v>0</v>
      </c>
      <c r="M53" s="33">
        <f>M52*5305.56/1000</f>
        <v>49.9783752</v>
      </c>
      <c r="N53" s="33">
        <f>N52*5305.56/1000</f>
        <v>132.69205560000003</v>
      </c>
      <c r="O53" s="33">
        <f>O52*5305.56/1000</f>
        <v>191.1593268</v>
      </c>
      <c r="P53" s="15"/>
    </row>
    <row r="54" spans="1:16" s="16" customFormat="1" ht="15" customHeight="1">
      <c r="A54" s="37" t="s">
        <v>32</v>
      </c>
      <c r="B54" s="25" t="s">
        <v>9</v>
      </c>
      <c r="C54" s="32">
        <f t="shared" si="0"/>
        <v>251</v>
      </c>
      <c r="D54" s="33">
        <v>52.11</v>
      </c>
      <c r="E54" s="33">
        <v>48.82</v>
      </c>
      <c r="F54" s="33">
        <v>36.45</v>
      </c>
      <c r="G54" s="33">
        <v>22.06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10.84</v>
      </c>
      <c r="N54" s="33">
        <v>32.3</v>
      </c>
      <c r="O54" s="33">
        <v>48.42</v>
      </c>
      <c r="P54" s="15"/>
    </row>
    <row r="55" spans="1:16" s="16" customFormat="1" ht="12.75">
      <c r="A55" s="38"/>
      <c r="B55" s="25" t="s">
        <v>8</v>
      </c>
      <c r="C55" s="32">
        <f t="shared" si="0"/>
        <v>1298.2035936000002</v>
      </c>
      <c r="D55" s="33">
        <f>D54*5095.5/1000</f>
        <v>265.526505</v>
      </c>
      <c r="E55" s="33">
        <f>E54*5095.5/1000</f>
        <v>248.76230999999999</v>
      </c>
      <c r="F55" s="33">
        <f>F54*5095.5/1000</f>
        <v>185.730975</v>
      </c>
      <c r="G55" s="33">
        <f>G54*5095.5/1000</f>
        <v>112.40673</v>
      </c>
      <c r="H55" s="33">
        <f>H54*4714.97/1000</f>
        <v>0</v>
      </c>
      <c r="I55" s="33">
        <f>I54*4714.97/1000</f>
        <v>0</v>
      </c>
      <c r="J55" s="33">
        <f>J54*4714.97/1000</f>
        <v>0</v>
      </c>
      <c r="K55" s="33">
        <f>K54*4714.97/1000</f>
        <v>0</v>
      </c>
      <c r="L55" s="33">
        <f>L54*4714.97/1000</f>
        <v>0</v>
      </c>
      <c r="M55" s="33">
        <f>M54*5305.56/1000</f>
        <v>57.5122704</v>
      </c>
      <c r="N55" s="33">
        <f>N54*5305.56/1000</f>
        <v>171.369588</v>
      </c>
      <c r="O55" s="33">
        <f>O54*5305.56/1000</f>
        <v>256.89521520000005</v>
      </c>
      <c r="P55" s="15"/>
    </row>
    <row r="56" spans="1:16" s="16" customFormat="1" ht="12.75">
      <c r="A56" s="50" t="s">
        <v>23</v>
      </c>
      <c r="B56" s="25" t="s">
        <v>22</v>
      </c>
      <c r="C56" s="32">
        <f>SUM(C40,C42,C44,C46,C48,C50,C52,C54,)</f>
        <v>1991.85</v>
      </c>
      <c r="D56" s="32">
        <f>SUM(D40,D42,D44,D46,D48,D50,D52,D54,)</f>
        <v>408.01</v>
      </c>
      <c r="E56" s="32">
        <f aca="true" t="shared" si="9" ref="E56:O56">SUM(E40,E42,E44,E46,E48,E50,E52,E54,)</f>
        <v>370</v>
      </c>
      <c r="F56" s="32">
        <f t="shared" si="9"/>
        <v>254.83999999999997</v>
      </c>
      <c r="G56" s="32">
        <f t="shared" si="9"/>
        <v>194.15</v>
      </c>
      <c r="H56" s="32">
        <f t="shared" si="9"/>
        <v>0</v>
      </c>
      <c r="I56" s="32">
        <f t="shared" si="9"/>
        <v>0</v>
      </c>
      <c r="J56" s="32">
        <f t="shared" si="9"/>
        <v>0</v>
      </c>
      <c r="K56" s="32">
        <f t="shared" si="9"/>
        <v>0</v>
      </c>
      <c r="L56" s="32">
        <f t="shared" si="9"/>
        <v>0</v>
      </c>
      <c r="M56" s="32">
        <f t="shared" si="9"/>
        <v>99.49000000000001</v>
      </c>
      <c r="N56" s="32">
        <f t="shared" si="9"/>
        <v>264.55999999999995</v>
      </c>
      <c r="O56" s="32">
        <f t="shared" si="9"/>
        <v>400.8</v>
      </c>
      <c r="P56" s="15"/>
    </row>
    <row r="57" spans="1:16" s="16" customFormat="1" ht="12.75">
      <c r="A57" s="37"/>
      <c r="B57" s="25" t="s">
        <v>8</v>
      </c>
      <c r="C57" s="32">
        <f>SUM(C41,C43,C45,C47,C49,C51,C53,C55,)</f>
        <v>10310.136066000003</v>
      </c>
      <c r="D57" s="32">
        <f>SUM(D41,D43,D45,D47,D49,D51,D53,D55,)</f>
        <v>2079.014955</v>
      </c>
      <c r="E57" s="32">
        <f aca="true" t="shared" si="10" ref="E57:O57">SUM(E41,E43,E45,E47,E49,E51,E53,E55,)</f>
        <v>1885.335</v>
      </c>
      <c r="F57" s="32">
        <f t="shared" si="10"/>
        <v>1298.5372200000002</v>
      </c>
      <c r="G57" s="32">
        <f t="shared" si="10"/>
        <v>989.2913249999999</v>
      </c>
      <c r="H57" s="32">
        <f t="shared" si="10"/>
        <v>0</v>
      </c>
      <c r="I57" s="32">
        <f t="shared" si="10"/>
        <v>0</v>
      </c>
      <c r="J57" s="32">
        <f t="shared" si="10"/>
        <v>0</v>
      </c>
      <c r="K57" s="32">
        <f t="shared" si="10"/>
        <v>0</v>
      </c>
      <c r="L57" s="32">
        <f t="shared" si="10"/>
        <v>0</v>
      </c>
      <c r="M57" s="32">
        <f t="shared" si="10"/>
        <v>527.8501644</v>
      </c>
      <c r="N57" s="32">
        <f t="shared" si="10"/>
        <v>1403.6389536000001</v>
      </c>
      <c r="O57" s="32">
        <f t="shared" si="10"/>
        <v>2126.4684479999996</v>
      </c>
      <c r="P57" s="15"/>
    </row>
    <row r="58" spans="1:16" s="16" customFormat="1" ht="15" customHeight="1">
      <c r="A58" s="37" t="s">
        <v>49</v>
      </c>
      <c r="B58" s="25" t="s">
        <v>9</v>
      </c>
      <c r="C58" s="32">
        <f t="shared" si="0"/>
        <v>160</v>
      </c>
      <c r="D58" s="33">
        <v>37.15</v>
      </c>
      <c r="E58" s="33">
        <v>34.22</v>
      </c>
      <c r="F58" s="33">
        <v>23.07</v>
      </c>
      <c r="G58" s="33">
        <v>7.04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3.9</v>
      </c>
      <c r="N58" s="33">
        <v>19.87</v>
      </c>
      <c r="O58" s="33">
        <v>34.75</v>
      </c>
      <c r="P58" s="15"/>
    </row>
    <row r="59" spans="1:16" s="16" customFormat="1" ht="15.75" customHeight="1">
      <c r="A59" s="37"/>
      <c r="B59" s="25" t="s">
        <v>8</v>
      </c>
      <c r="C59" s="32">
        <f>D59+E59+F59+G59+H59+I59+J59+K59+L59+M59+N59+O59</f>
        <v>827.5727112</v>
      </c>
      <c r="D59" s="33">
        <f>D58*5095.5/1000</f>
        <v>189.297825</v>
      </c>
      <c r="E59" s="33">
        <f>E58*5095.5/1000</f>
        <v>174.36800999999997</v>
      </c>
      <c r="F59" s="33">
        <f>F58*5095.5/1000</f>
        <v>117.553185</v>
      </c>
      <c r="G59" s="33">
        <f>G58*5095.5/1000</f>
        <v>35.87232</v>
      </c>
      <c r="H59" s="33">
        <f>H58*4714.97/1000</f>
        <v>0</v>
      </c>
      <c r="I59" s="33">
        <f>I58*4714.97/1000</f>
        <v>0</v>
      </c>
      <c r="J59" s="33">
        <f>J58*4714.97/1000</f>
        <v>0</v>
      </c>
      <c r="K59" s="33">
        <f>K58*4714.97/1000</f>
        <v>0</v>
      </c>
      <c r="L59" s="33">
        <f>L58*4714.97/1000</f>
        <v>0</v>
      </c>
      <c r="M59" s="33">
        <f>M58*5305.56/1000</f>
        <v>20.691684000000002</v>
      </c>
      <c r="N59" s="33">
        <f>N58*5305.56/1000</f>
        <v>105.42147720000001</v>
      </c>
      <c r="O59" s="33">
        <f>O58*5305.56/1000</f>
        <v>184.36821000000003</v>
      </c>
      <c r="P59" s="15"/>
    </row>
    <row r="60" spans="1:16" s="19" customFormat="1" ht="13.5" customHeight="1">
      <c r="A60" s="50" t="s">
        <v>11</v>
      </c>
      <c r="B60" s="27" t="s">
        <v>9</v>
      </c>
      <c r="C60" s="32">
        <f aca="true" t="shared" si="11" ref="C60:G61">SUM(C38,C56,C58)</f>
        <v>8847.85</v>
      </c>
      <c r="D60" s="32">
        <f t="shared" si="11"/>
        <v>1808.7300000000002</v>
      </c>
      <c r="E60" s="32">
        <f t="shared" si="11"/>
        <v>1676.06</v>
      </c>
      <c r="F60" s="32">
        <f t="shared" si="11"/>
        <v>1256.3700000000001</v>
      </c>
      <c r="G60" s="32">
        <f t="shared" si="11"/>
        <v>872.5699999999999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f aca="true" t="shared" si="12" ref="M60:O61">SUM(M38,M56,M58)</f>
        <v>336.63</v>
      </c>
      <c r="N60" s="32">
        <f t="shared" si="12"/>
        <v>1152.0299999999997</v>
      </c>
      <c r="O60" s="32">
        <f t="shared" si="12"/>
        <v>1745.46</v>
      </c>
      <c r="P60" s="4"/>
    </row>
    <row r="61" spans="1:16" s="19" customFormat="1" ht="20.25" customHeight="1">
      <c r="A61" s="50"/>
      <c r="B61" s="28" t="s">
        <v>24</v>
      </c>
      <c r="C61" s="32">
        <f t="shared" si="11"/>
        <v>45763.5789222</v>
      </c>
      <c r="D61" s="32">
        <f t="shared" si="11"/>
        <v>9216.383715</v>
      </c>
      <c r="E61" s="32">
        <f t="shared" si="11"/>
        <v>8540.36373</v>
      </c>
      <c r="F61" s="32">
        <f t="shared" si="11"/>
        <v>6401.833335</v>
      </c>
      <c r="G61" s="32">
        <f t="shared" si="11"/>
        <v>4446.180435000001</v>
      </c>
      <c r="H61" s="32">
        <f>SUM(H39,H57,H59)</f>
        <v>0</v>
      </c>
      <c r="I61" s="32">
        <f>SUM(I39,I57,I59)</f>
        <v>0</v>
      </c>
      <c r="J61" s="32">
        <f>SUM(J39,J57,J59)</f>
        <v>0</v>
      </c>
      <c r="K61" s="32">
        <f>SUM(K39,K57,K59)</f>
        <v>0</v>
      </c>
      <c r="L61" s="32">
        <f>SUM(L39,L57,L59)</f>
        <v>0</v>
      </c>
      <c r="M61" s="32">
        <f t="shared" si="12"/>
        <v>1786.0106628000003</v>
      </c>
      <c r="N61" s="32">
        <f t="shared" si="12"/>
        <v>6112.1642868</v>
      </c>
      <c r="O61" s="32">
        <f t="shared" si="12"/>
        <v>9260.642757599999</v>
      </c>
      <c r="P61" s="4"/>
    </row>
    <row r="62" spans="1:16" s="16" customFormat="1" ht="15" customHeight="1">
      <c r="A62" s="37" t="s">
        <v>37</v>
      </c>
      <c r="B62" s="25" t="s">
        <v>9</v>
      </c>
      <c r="C62" s="32">
        <f>D62+E62+F62+G62+H62+I62+J62+K62+L62+M62+N62+O62</f>
        <v>219.51</v>
      </c>
      <c r="D62" s="33">
        <v>42.82</v>
      </c>
      <c r="E62" s="33">
        <v>44.35</v>
      </c>
      <c r="F62" s="33">
        <v>29.81</v>
      </c>
      <c r="G62" s="33">
        <v>26.08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8.35</v>
      </c>
      <c r="N62" s="33">
        <v>26.75</v>
      </c>
      <c r="O62" s="33">
        <v>41.35</v>
      </c>
      <c r="P62" s="15"/>
    </row>
    <row r="63" spans="1:16" s="16" customFormat="1" ht="24" customHeight="1">
      <c r="A63" s="37"/>
      <c r="B63" s="25" t="s">
        <v>8</v>
      </c>
      <c r="C63" s="32">
        <f>D63+E63+F63+G63+H63+I63+J63+K63+L63+M63+N63+O63</f>
        <v>1134.572292</v>
      </c>
      <c r="D63" s="33">
        <f>D62*5095.5/1000</f>
        <v>218.18931</v>
      </c>
      <c r="E63" s="33">
        <f>E62*5095.5/1000</f>
        <v>225.98542500000002</v>
      </c>
      <c r="F63" s="33">
        <f>F62*5095.5/1000</f>
        <v>151.896855</v>
      </c>
      <c r="G63" s="33">
        <f>G62*5095.5/1000</f>
        <v>132.89064</v>
      </c>
      <c r="H63" s="33">
        <f>H62*4714.97/1000</f>
        <v>0</v>
      </c>
      <c r="I63" s="33">
        <f>I62*4714.97/1000</f>
        <v>0</v>
      </c>
      <c r="J63" s="33">
        <f>J62*4714.97/1000</f>
        <v>0</v>
      </c>
      <c r="K63" s="33">
        <f>K62*4714.97/1000</f>
        <v>0</v>
      </c>
      <c r="L63" s="33">
        <f>L62*4714.97/1000</f>
        <v>0</v>
      </c>
      <c r="M63" s="33">
        <f>M62*5305.56/1000</f>
        <v>44.301426</v>
      </c>
      <c r="N63" s="33">
        <f>N62*5305.56/1000</f>
        <v>141.92373</v>
      </c>
      <c r="O63" s="33">
        <f>O62*5305.56/1000</f>
        <v>219.38490600000003</v>
      </c>
      <c r="P63" s="15"/>
    </row>
    <row r="64" spans="1:16" s="16" customFormat="1" ht="15" customHeight="1">
      <c r="A64" s="37" t="s">
        <v>38</v>
      </c>
      <c r="B64" s="25" t="s">
        <v>9</v>
      </c>
      <c r="C64" s="32">
        <f>D64+E64+F64+G64+H64+I64+J64+K64+L64+M64+N64+O64</f>
        <v>13.299999999999999</v>
      </c>
      <c r="D64" s="33">
        <v>3.1</v>
      </c>
      <c r="E64" s="33">
        <v>2.5</v>
      </c>
      <c r="F64" s="33">
        <v>1.9</v>
      </c>
      <c r="G64" s="33">
        <v>1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0.5</v>
      </c>
      <c r="N64" s="33">
        <v>1.7</v>
      </c>
      <c r="O64" s="33">
        <v>2.6</v>
      </c>
      <c r="P64" s="15"/>
    </row>
    <row r="65" spans="1:16" s="16" customFormat="1" ht="24" customHeight="1">
      <c r="A65" s="37"/>
      <c r="B65" s="25" t="s">
        <v>8</v>
      </c>
      <c r="C65" s="32">
        <f>D65+E65+F65+G65+H65+I65+J65+K65+L65+M65+N65+O65</f>
        <v>68.77843800000001</v>
      </c>
      <c r="D65" s="33">
        <f>D64*5095.5/1000</f>
        <v>15.796050000000001</v>
      </c>
      <c r="E65" s="33">
        <f>E64*5095.5/1000</f>
        <v>12.73875</v>
      </c>
      <c r="F65" s="33">
        <f>F64*5095.5/1000</f>
        <v>9.681449999999998</v>
      </c>
      <c r="G65" s="33">
        <f>G64*5095.5/1000</f>
        <v>5.0955</v>
      </c>
      <c r="H65" s="33">
        <f>H64*4714.97/1000</f>
        <v>0</v>
      </c>
      <c r="I65" s="33">
        <f>I64*4714.97/1000</f>
        <v>0</v>
      </c>
      <c r="J65" s="33">
        <f>J64*4714.97/1000</f>
        <v>0</v>
      </c>
      <c r="K65" s="33">
        <f>K64*4714.97/1000</f>
        <v>0</v>
      </c>
      <c r="L65" s="33">
        <f>L64*4714.97/1000</f>
        <v>0</v>
      </c>
      <c r="M65" s="33">
        <f>M64*5305.56/1000</f>
        <v>2.6527800000000004</v>
      </c>
      <c r="N65" s="33">
        <f>N64*5305.56/1000</f>
        <v>9.019452000000001</v>
      </c>
      <c r="O65" s="33">
        <f>O64*5305.56/1000</f>
        <v>13.794456000000002</v>
      </c>
      <c r="P65" s="15"/>
    </row>
    <row r="66" spans="1:16" s="19" customFormat="1" ht="12.75">
      <c r="A66" s="50" t="s">
        <v>25</v>
      </c>
      <c r="B66" s="27" t="s">
        <v>9</v>
      </c>
      <c r="C66" s="32">
        <f>SUM(C8,C10,C12,C60,C62,C64)</f>
        <v>9923.37</v>
      </c>
      <c r="D66" s="32">
        <f aca="true" t="shared" si="13" ref="D66:O66">SUM(D8,D10,D12,D60,D62,D64)</f>
        <v>2035.65</v>
      </c>
      <c r="E66" s="32">
        <f t="shared" si="13"/>
        <v>1882.83</v>
      </c>
      <c r="F66" s="32">
        <f t="shared" si="13"/>
        <v>1397.91</v>
      </c>
      <c r="G66" s="32">
        <f t="shared" si="13"/>
        <v>962.55</v>
      </c>
      <c r="H66" s="32">
        <f t="shared" si="13"/>
        <v>1.5</v>
      </c>
      <c r="I66" s="32">
        <f t="shared" si="13"/>
        <v>0</v>
      </c>
      <c r="J66" s="32">
        <f t="shared" si="13"/>
        <v>0</v>
      </c>
      <c r="K66" s="32">
        <f t="shared" si="13"/>
        <v>0</v>
      </c>
      <c r="L66" s="32">
        <f t="shared" si="13"/>
        <v>0</v>
      </c>
      <c r="M66" s="32">
        <f t="shared" si="13"/>
        <v>383.39</v>
      </c>
      <c r="N66" s="32">
        <f t="shared" si="13"/>
        <v>1304.5299999999997</v>
      </c>
      <c r="O66" s="32">
        <f t="shared" si="13"/>
        <v>1955.0099999999998</v>
      </c>
      <c r="P66" s="4"/>
    </row>
    <row r="67" spans="1:16" s="19" customFormat="1" ht="12.75">
      <c r="A67" s="50"/>
      <c r="B67" s="27" t="s">
        <v>8</v>
      </c>
      <c r="C67" s="32">
        <f>SUM(C9,C11,C13,C61,C63,C65)</f>
        <v>51329.7657108</v>
      </c>
      <c r="D67" s="32">
        <f aca="true" t="shared" si="14" ref="D67:O67">SUM(D9,D11,D13,D61,D63,D65)</f>
        <v>10372.654575</v>
      </c>
      <c r="E67" s="32">
        <f t="shared" si="14"/>
        <v>9593.960265</v>
      </c>
      <c r="F67" s="32">
        <f t="shared" si="14"/>
        <v>7123.050405</v>
      </c>
      <c r="G67" s="32">
        <f t="shared" si="14"/>
        <v>4904.673525000001</v>
      </c>
      <c r="H67" s="32">
        <f t="shared" si="14"/>
        <v>7.64325</v>
      </c>
      <c r="I67" s="32">
        <f t="shared" si="14"/>
        <v>0</v>
      </c>
      <c r="J67" s="32">
        <f t="shared" si="14"/>
        <v>0</v>
      </c>
      <c r="K67" s="32">
        <f t="shared" si="14"/>
        <v>0</v>
      </c>
      <c r="L67" s="32">
        <f t="shared" si="14"/>
        <v>0</v>
      </c>
      <c r="M67" s="32">
        <f t="shared" si="14"/>
        <v>2034.0986484000002</v>
      </c>
      <c r="N67" s="32">
        <f t="shared" si="14"/>
        <v>6921.262186800001</v>
      </c>
      <c r="O67" s="32">
        <f t="shared" si="14"/>
        <v>10372.422855599998</v>
      </c>
      <c r="P67" s="4"/>
    </row>
    <row r="68" spans="1:16" s="22" customFormat="1" ht="12.75">
      <c r="A68" s="20"/>
      <c r="B68" s="7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1"/>
    </row>
    <row r="69" spans="1:16" s="19" customFormat="1" ht="12.75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8"/>
      <c r="N69" s="8"/>
      <c r="O69" s="8"/>
      <c r="P69" s="4"/>
    </row>
    <row r="70" spans="1:15" ht="12.75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</row>
  </sheetData>
  <sheetProtection/>
  <mergeCells count="37">
    <mergeCell ref="A26:A27"/>
    <mergeCell ref="A28:A29"/>
    <mergeCell ref="A56:A57"/>
    <mergeCell ref="A58:A59"/>
    <mergeCell ref="A42:A43"/>
    <mergeCell ref="A44:A45"/>
    <mergeCell ref="A38:A39"/>
    <mergeCell ref="A70:O70"/>
    <mergeCell ref="A69:L69"/>
    <mergeCell ref="A46:A47"/>
    <mergeCell ref="A34:A35"/>
    <mergeCell ref="A40:A41"/>
    <mergeCell ref="A66:A67"/>
    <mergeCell ref="A54:A55"/>
    <mergeCell ref="A62:A63"/>
    <mergeCell ref="A48:A49"/>
    <mergeCell ref="A60:A61"/>
    <mergeCell ref="A50:A51"/>
    <mergeCell ref="H1:O1"/>
    <mergeCell ref="J4:O4"/>
    <mergeCell ref="A8:A9"/>
    <mergeCell ref="A10:A11"/>
    <mergeCell ref="A18:A19"/>
    <mergeCell ref="A12:A13"/>
    <mergeCell ref="A14:A15"/>
    <mergeCell ref="A22:A23"/>
    <mergeCell ref="A32:A33"/>
    <mergeCell ref="A52:A53"/>
    <mergeCell ref="A36:A37"/>
    <mergeCell ref="A64:A65"/>
    <mergeCell ref="A16:A17"/>
    <mergeCell ref="A2:O2"/>
    <mergeCell ref="A20:A21"/>
    <mergeCell ref="J3:O3"/>
    <mergeCell ref="L5:O5"/>
    <mergeCell ref="A24:A25"/>
    <mergeCell ref="A30:A31"/>
  </mergeCells>
  <printOptions/>
  <pageMargins left="0.15748031496062992" right="0.03937007874015748" top="0" bottom="0" header="0.31496062992125984" footer="0.1181102362204724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</dc:creator>
  <cp:keywords/>
  <dc:description/>
  <cp:lastModifiedBy>Senchilo</cp:lastModifiedBy>
  <cp:lastPrinted>2019-09-11T23:32:19Z</cp:lastPrinted>
  <dcterms:created xsi:type="dcterms:W3CDTF">2009-09-07T02:59:36Z</dcterms:created>
  <dcterms:modified xsi:type="dcterms:W3CDTF">2019-09-11T23:32:47Z</dcterms:modified>
  <cp:category/>
  <cp:version/>
  <cp:contentType/>
  <cp:contentStatus/>
</cp:coreProperties>
</file>